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Applications/XAMPP/xamppfiles/htdocs/la-benefica/public/documents/"/>
    </mc:Choice>
  </mc:AlternateContent>
  <xr:revisionPtr revIDLastSave="0" documentId="13_ncr:1_{8825E854-EF66-014C-8DBB-674D7DC6B5DA}" xr6:coauthVersionLast="47" xr6:coauthVersionMax="47" xr10:uidLastSave="{00000000-0000-0000-0000-000000000000}"/>
  <bookViews>
    <workbookView xWindow="1720" yWindow="3540" windowWidth="24240" windowHeight="13140" xr2:uid="{1E3C0AA1-0E3D-4ABE-ACF0-3BC289658CA6}"/>
  </bookViews>
  <sheets>
    <sheet name="balanc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4" l="1"/>
  <c r="D66" i="4"/>
  <c r="D65" i="4"/>
  <c r="D63" i="4"/>
  <c r="D61" i="4"/>
  <c r="D54" i="4"/>
  <c r="D50" i="4"/>
  <c r="D49" i="4" s="1"/>
  <c r="D42" i="4"/>
  <c r="D33" i="4"/>
  <c r="D30" i="4"/>
  <c r="D24" i="4"/>
  <c r="D22" i="4"/>
  <c r="D21" i="4"/>
  <c r="D20" i="4"/>
  <c r="D19" i="4"/>
  <c r="D18" i="4"/>
  <c r="D17" i="4"/>
  <c r="D16" i="4"/>
  <c r="D15" i="4"/>
  <c r="D14" i="4"/>
  <c r="D13" i="4"/>
  <c r="D10" i="4" s="1"/>
  <c r="D72" i="4" s="1"/>
  <c r="D73" i="4" l="1"/>
</calcChain>
</file>

<file path=xl/sharedStrings.xml><?xml version="1.0" encoding="utf-8"?>
<sst xmlns="http://schemas.openxmlformats.org/spreadsheetml/2006/main" count="132" uniqueCount="130">
  <si>
    <t>Ing. Blanca Andrade C.</t>
  </si>
  <si>
    <t xml:space="preserve">                 Ing. Mariuxis Alcívar Z.</t>
  </si>
  <si>
    <t xml:space="preserve">                    GERENTE GENERAL </t>
  </si>
  <si>
    <t>OFICINA EN : EL CARMEN</t>
  </si>
  <si>
    <t>CÓDIGO</t>
  </si>
  <si>
    <t>DESCRIPCIÓN</t>
  </si>
  <si>
    <t>TOTAL</t>
  </si>
  <si>
    <t>ENTIDAD: COOPERATIVA  LA BENÉFICA LTDA.</t>
  </si>
  <si>
    <t>CÓDIGO DE LA ENTIDAD: 5161</t>
  </si>
  <si>
    <t>EN DÓLARES DE LOS ESTADOS UNIDOS DE AMÉRICA</t>
  </si>
  <si>
    <t>República del Ecuador</t>
  </si>
  <si>
    <t>Superintendencia de Economía Popular y Solidaria</t>
  </si>
  <si>
    <t>1</t>
  </si>
  <si>
    <t>ACTIVO</t>
  </si>
  <si>
    <t>11</t>
  </si>
  <si>
    <t>FONDOS DISPONIBLES</t>
  </si>
  <si>
    <t>13</t>
  </si>
  <si>
    <t>INVERSIONES</t>
  </si>
  <si>
    <t>14</t>
  </si>
  <si>
    <t>CARTERA DE CRÉDITOS</t>
  </si>
  <si>
    <t>Cartera normal por vencer</t>
  </si>
  <si>
    <t>Cartera refinanciada por vencer</t>
  </si>
  <si>
    <t>Cartera restructurada por vencer</t>
  </si>
  <si>
    <t>Cartera normal que no devenga interés</t>
  </si>
  <si>
    <t>Cartera refinanciada que no devenga interés</t>
  </si>
  <si>
    <t>Cartera restructurada que no devenga interés</t>
  </si>
  <si>
    <t>Cartera normal vencida</t>
  </si>
  <si>
    <t>Cartera refinanciada vencida</t>
  </si>
  <si>
    <t>Cartera restructurada vencida</t>
  </si>
  <si>
    <t>1499</t>
  </si>
  <si>
    <t>(Provisiones para créditos incobrables)</t>
  </si>
  <si>
    <t>16</t>
  </si>
  <si>
    <t>CUENTAS POR COBRAR</t>
  </si>
  <si>
    <t>1602</t>
  </si>
  <si>
    <t>Intereses por cobrar inversiones</t>
  </si>
  <si>
    <t>1603</t>
  </si>
  <si>
    <t>Intereses por cobrar cartera de crédito</t>
  </si>
  <si>
    <t>1614</t>
  </si>
  <si>
    <t xml:space="preserve">Pagos por cuentas de socios </t>
  </si>
  <si>
    <t>1615</t>
  </si>
  <si>
    <t>Intereses restructurados por cobrar</t>
  </si>
  <si>
    <t>1690</t>
  </si>
  <si>
    <t>Cuentas por cobrar varias</t>
  </si>
  <si>
    <t>1699</t>
  </si>
  <si>
    <t>(Provisión para cuentas por cobrar)</t>
  </si>
  <si>
    <t>169905</t>
  </si>
  <si>
    <t>(Provisión para intereses y comisiones)</t>
  </si>
  <si>
    <t>169910</t>
  </si>
  <si>
    <t>(Provisión para otras cuentas por cobrar)</t>
  </si>
  <si>
    <t>18</t>
  </si>
  <si>
    <t>PROPIEDADES Y EQUIPO</t>
  </si>
  <si>
    <t>1801</t>
  </si>
  <si>
    <t>Terrenos</t>
  </si>
  <si>
    <t>1802</t>
  </si>
  <si>
    <t>Edificios</t>
  </si>
  <si>
    <t>1803</t>
  </si>
  <si>
    <t>Construcciones y remodelaciones en curso</t>
  </si>
  <si>
    <t>1805</t>
  </si>
  <si>
    <t>Muebles, enseres y equipos de oficina</t>
  </si>
  <si>
    <t>1806</t>
  </si>
  <si>
    <t>Equipos de computación</t>
  </si>
  <si>
    <t>1807</t>
  </si>
  <si>
    <t>Unidades de transporte</t>
  </si>
  <si>
    <t>1890</t>
  </si>
  <si>
    <t>Otros</t>
  </si>
  <si>
    <t>1899</t>
  </si>
  <si>
    <t>(Depreciación acumulada)</t>
  </si>
  <si>
    <t>19</t>
  </si>
  <si>
    <t>OTROS ACTIVOS</t>
  </si>
  <si>
    <t>1901</t>
  </si>
  <si>
    <t>Inversiones en acciones y participaciones</t>
  </si>
  <si>
    <t>1904</t>
  </si>
  <si>
    <t>Gastos y pagos anticipados</t>
  </si>
  <si>
    <t>1905</t>
  </si>
  <si>
    <t>Gastos diferidos</t>
  </si>
  <si>
    <t>1906</t>
  </si>
  <si>
    <t>Materiales, mercaderías e insumos</t>
  </si>
  <si>
    <t>1990</t>
  </si>
  <si>
    <t>1999</t>
  </si>
  <si>
    <t>(Provisión para otros activos irrecuperables)</t>
  </si>
  <si>
    <t>2</t>
  </si>
  <si>
    <t>PASIVOS</t>
  </si>
  <si>
    <t>21</t>
  </si>
  <si>
    <t>OBLIGACIONES CON EL PÚBLICO</t>
  </si>
  <si>
    <t>2101</t>
  </si>
  <si>
    <t>Depósitos a la vista</t>
  </si>
  <si>
    <t>2103</t>
  </si>
  <si>
    <t>Depósitos a plazo</t>
  </si>
  <si>
    <t>2105</t>
  </si>
  <si>
    <t>Depósitos restringidos</t>
  </si>
  <si>
    <t>25</t>
  </si>
  <si>
    <t>CUENTAS POR PAGAR</t>
  </si>
  <si>
    <t>2501</t>
  </si>
  <si>
    <t>Intereses por pagar</t>
  </si>
  <si>
    <t>2503</t>
  </si>
  <si>
    <t>Obligaciones patronales</t>
  </si>
  <si>
    <t>2504</t>
  </si>
  <si>
    <t>Retenciones</t>
  </si>
  <si>
    <t>2505</t>
  </si>
  <si>
    <t>Contribuciones, impuestos y multas</t>
  </si>
  <si>
    <t>2590</t>
  </si>
  <si>
    <t>Cuentas por pagar varias</t>
  </si>
  <si>
    <t>26</t>
  </si>
  <si>
    <t>OBLIGACIONES FINANCIERAS</t>
  </si>
  <si>
    <t>2606</t>
  </si>
  <si>
    <t>Obligaciones con entidades financieras del sector público</t>
  </si>
  <si>
    <t>29</t>
  </si>
  <si>
    <t>OTROS PASIVOS</t>
  </si>
  <si>
    <t>2990</t>
  </si>
  <si>
    <t>3</t>
  </si>
  <si>
    <t>PATRIMONIO</t>
  </si>
  <si>
    <t>31</t>
  </si>
  <si>
    <t>CAPITAL SOCIAL</t>
  </si>
  <si>
    <t>3103</t>
  </si>
  <si>
    <t>Aportes de socios</t>
  </si>
  <si>
    <t>33</t>
  </si>
  <si>
    <t>RESERVAS</t>
  </si>
  <si>
    <t>35</t>
  </si>
  <si>
    <t>SUPERÁVIT POR VALUACIONES</t>
  </si>
  <si>
    <t>36</t>
  </si>
  <si>
    <t>RESULTADOS</t>
  </si>
  <si>
    <t>3603</t>
  </si>
  <si>
    <t>Utilidad o excedente del ejercicio</t>
  </si>
  <si>
    <t>ACTIVOS</t>
  </si>
  <si>
    <t>PASIVOS MAS PATRIMONIO</t>
  </si>
  <si>
    <t>BALANCE CONSOIDADO Y CONDENSADO</t>
  </si>
  <si>
    <t xml:space="preserve">CONTADORA GENERAL </t>
  </si>
  <si>
    <t>2506</t>
  </si>
  <si>
    <t>Provedores</t>
  </si>
  <si>
    <t>AL 31 DE DICIEMBRE DEL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</si>
</sst>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(* #,##0.00_);_(* \(#,##0.00\);_(* &quot;-&quot;??_);_(@_)"/>
    <numFmt numFmtId="166" formatCode="#,###;\-#,###;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Verdana"/>
      <family val="2"/>
    </font>
    <font>
      <b/>
      <sz val="8"/>
      <name val="Verdana"/>
      <family val="2"/>
    </font>
    <font>
      <b/>
      <sz val="9"/>
      <name val="Verdana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79A6BB"/>
      </top>
      <bottom style="thin">
        <color rgb="FF79A6BB"/>
      </bottom>
      <diagonal/>
    </border>
    <border>
      <left style="thin">
        <color indexed="64"/>
      </left>
      <right style="thin">
        <color indexed="64"/>
      </right>
      <top/>
      <bottom style="thin">
        <color rgb="FF79A6B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indexed="64"/>
      </left>
      <right style="thin">
        <color indexed="64"/>
      </right>
      <top style="thin">
        <color rgb="FF79A6BB"/>
      </top>
      <bottom/>
      <diagonal/>
    </border>
    <border>
      <left style="thin">
        <color indexed="64"/>
      </left>
      <right style="thin">
        <color indexed="64"/>
      </right>
      <top style="thin">
        <color theme="8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theme="8" tint="0.39997558519241921"/>
      </top>
      <bottom style="medium">
        <color theme="4" tint="0.59996337778862885"/>
      </bottom>
      <diagonal/>
    </border>
    <border>
      <left style="thin">
        <color indexed="64"/>
      </left>
      <right style="thin">
        <color indexed="64"/>
      </right>
      <top style="thin">
        <color theme="4" tint="-0.249977111117893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6" xfId="0" applyBorder="1"/>
    <xf numFmtId="49" fontId="6" fillId="0" borderId="11" xfId="0" applyNumberFormat="1" applyFont="1" applyBorder="1" applyAlignment="1">
      <alignment horizontal="left" vertical="center" wrapText="1" readingOrder="1"/>
    </xf>
    <xf numFmtId="165" fontId="6" fillId="0" borderId="11" xfId="3" applyNumberFormat="1" applyFont="1" applyFill="1" applyBorder="1" applyAlignment="1" applyProtection="1">
      <alignment horizontal="right" vertical="center" wrapText="1" readingOrder="1"/>
    </xf>
    <xf numFmtId="49" fontId="6" fillId="0" borderId="10" xfId="0" applyNumberFormat="1" applyFont="1" applyBorder="1" applyAlignment="1">
      <alignment horizontal="left" vertical="center" wrapText="1" readingOrder="1"/>
    </xf>
    <xf numFmtId="165" fontId="6" fillId="0" borderId="10" xfId="3" applyNumberFormat="1" applyFont="1" applyFill="1" applyBorder="1" applyAlignment="1" applyProtection="1">
      <alignment horizontal="right" vertical="center" wrapText="1" readingOrder="1"/>
    </xf>
    <xf numFmtId="165" fontId="6" fillId="0" borderId="13" xfId="3" applyNumberFormat="1" applyFont="1" applyFill="1" applyBorder="1" applyAlignment="1">
      <alignment vertical="center"/>
    </xf>
    <xf numFmtId="165" fontId="6" fillId="0" borderId="13" xfId="3" applyNumberFormat="1" applyFont="1" applyFill="1" applyBorder="1" applyAlignment="1">
      <alignment horizontal="right" vertical="center"/>
    </xf>
    <xf numFmtId="49" fontId="5" fillId="0" borderId="10" xfId="0" applyNumberFormat="1" applyFont="1" applyBorder="1" applyAlignment="1">
      <alignment horizontal="left" vertical="center" wrapText="1" readingOrder="1"/>
    </xf>
    <xf numFmtId="165" fontId="5" fillId="0" borderId="14" xfId="3" applyNumberFormat="1" applyFont="1" applyFill="1" applyBorder="1" applyAlignment="1">
      <alignment horizontal="right" vertical="center" wrapText="1" readingOrder="1"/>
    </xf>
    <xf numFmtId="165" fontId="5" fillId="0" borderId="10" xfId="3" applyNumberFormat="1" applyFont="1" applyFill="1" applyBorder="1" applyAlignment="1">
      <alignment horizontal="right" vertical="center" wrapText="1" readingOrder="1"/>
    </xf>
    <xf numFmtId="49" fontId="5" fillId="0" borderId="15" xfId="0" applyNumberFormat="1" applyFont="1" applyBorder="1" applyAlignment="1">
      <alignment horizontal="left" vertical="center" wrapText="1" readingOrder="1"/>
    </xf>
    <xf numFmtId="165" fontId="5" fillId="0" borderId="15" xfId="3" applyNumberFormat="1" applyFont="1" applyFill="1" applyBorder="1"/>
    <xf numFmtId="49" fontId="5" fillId="0" borderId="12" xfId="0" applyNumberFormat="1" applyFont="1" applyBorder="1" applyAlignment="1">
      <alignment horizontal="left" vertical="center" wrapText="1" readingOrder="1"/>
    </xf>
    <xf numFmtId="165" fontId="6" fillId="0" borderId="16" xfId="3" applyNumberFormat="1" applyFont="1" applyFill="1" applyBorder="1" applyAlignment="1" applyProtection="1">
      <alignment horizontal="right" vertical="center" wrapText="1" readingOrder="1"/>
    </xf>
    <xf numFmtId="165" fontId="6" fillId="0" borderId="13" xfId="3" applyNumberFormat="1" applyFont="1" applyFill="1" applyBorder="1" applyAlignment="1"/>
    <xf numFmtId="165" fontId="5" fillId="0" borderId="13" xfId="3" applyNumberFormat="1" applyFont="1" applyFill="1" applyBorder="1" applyAlignment="1"/>
    <xf numFmtId="165" fontId="6" fillId="0" borderId="13" xfId="3" applyNumberFormat="1" applyFont="1" applyFill="1" applyBorder="1" applyAlignment="1">
      <alignment wrapText="1"/>
    </xf>
    <xf numFmtId="165" fontId="6" fillId="0" borderId="10" xfId="3" applyNumberFormat="1" applyFont="1" applyFill="1" applyBorder="1" applyAlignment="1">
      <alignment horizontal="right" vertical="center" wrapText="1" readingOrder="1"/>
    </xf>
    <xf numFmtId="49" fontId="7" fillId="0" borderId="10" xfId="0" applyNumberFormat="1" applyFont="1" applyBorder="1" applyAlignment="1">
      <alignment horizontal="left" vertical="center" wrapText="1" readingOrder="1"/>
    </xf>
    <xf numFmtId="165" fontId="6" fillId="0" borderId="10" xfId="3" applyNumberFormat="1" applyFont="1" applyBorder="1" applyAlignment="1">
      <alignment horizontal="right" vertical="center" wrapText="1" readingOrder="1"/>
    </xf>
    <xf numFmtId="49" fontId="5" fillId="0" borderId="14" xfId="0" applyNumberFormat="1" applyFont="1" applyBorder="1" applyAlignment="1">
      <alignment horizontal="left" vertical="center" wrapText="1" readingOrder="1"/>
    </xf>
    <xf numFmtId="165" fontId="6" fillId="0" borderId="11" xfId="3" applyNumberFormat="1" applyFont="1" applyBorder="1" applyAlignment="1">
      <alignment horizontal="right" vertical="center" wrapText="1" readingOrder="1"/>
    </xf>
    <xf numFmtId="165" fontId="6" fillId="0" borderId="10" xfId="0" applyNumberFormat="1" applyFont="1" applyBorder="1" applyAlignment="1">
      <alignment horizontal="right" vertical="center" wrapText="1" readingOrder="1"/>
    </xf>
    <xf numFmtId="165" fontId="5" fillId="0" borderId="10" xfId="0" applyNumberFormat="1" applyFont="1" applyBorder="1" applyAlignment="1">
      <alignment horizontal="right" vertical="center" wrapText="1" readingOrder="1"/>
    </xf>
    <xf numFmtId="49" fontId="6" fillId="0" borderId="14" xfId="0" applyNumberFormat="1" applyFont="1" applyBorder="1" applyAlignment="1">
      <alignment horizontal="left" vertical="center" wrapText="1" readingOrder="1"/>
    </xf>
    <xf numFmtId="165" fontId="6" fillId="0" borderId="14" xfId="3" applyNumberFormat="1" applyFont="1" applyFill="1" applyBorder="1" applyAlignment="1" applyProtection="1">
      <alignment horizontal="right" vertical="center" wrapText="1" readingOrder="1"/>
    </xf>
    <xf numFmtId="49" fontId="5" fillId="0" borderId="17" xfId="0" applyNumberFormat="1" applyFont="1" applyBorder="1" applyAlignment="1">
      <alignment horizontal="left" vertical="center" wrapText="1" readingOrder="1"/>
    </xf>
    <xf numFmtId="49" fontId="6" fillId="0" borderId="17" xfId="0" applyNumberFormat="1" applyFont="1" applyBorder="1" applyAlignment="1">
      <alignment horizontal="left" vertical="center" wrapText="1" readingOrder="1"/>
    </xf>
    <xf numFmtId="165" fontId="6" fillId="0" borderId="17" xfId="3" applyNumberFormat="1" applyFont="1" applyFill="1" applyBorder="1" applyAlignment="1" applyProtection="1">
      <alignment horizontal="right" vertical="center" wrapText="1" readingOrder="1"/>
    </xf>
    <xf numFmtId="49" fontId="5" fillId="0" borderId="0" xfId="0" applyNumberFormat="1" applyFont="1" applyAlignment="1">
      <alignment horizontal="left" vertical="center" wrapText="1" readingOrder="1"/>
    </xf>
    <xf numFmtId="166" fontId="5" fillId="0" borderId="0" xfId="0" applyNumberFormat="1" applyFont="1" applyAlignment="1">
      <alignment horizontal="right" vertical="center" wrapText="1" readingOrder="1"/>
    </xf>
    <xf numFmtId="49" fontId="5" fillId="0" borderId="0" xfId="0" applyNumberFormat="1" applyFont="1" applyAlignment="1">
      <alignment horizontal="center" vertical="center" wrapText="1" readingOrder="1"/>
    </xf>
    <xf numFmtId="0" fontId="0" fillId="0" borderId="8" xfId="0" applyBorder="1"/>
    <xf numFmtId="0" fontId="1" fillId="0" borderId="7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5">
    <cellStyle name="Millares" xfId="3" builtinId="3"/>
    <cellStyle name="Millares 2" xfId="4" xr:uid="{89BADC05-71B9-4410-9FD4-A4BAC57146A6}"/>
    <cellStyle name="Normal" xfId="0" builtinId="0"/>
    <cellStyle name="Normal 2" xfId="1" xr:uid="{3DE0C30B-7C3A-4C29-AFA4-8763BCA3B66D}"/>
    <cellStyle name="Normal 4" xfId="2" xr:uid="{CEEEFC08-AAE9-4BC2-BA35-6950640F23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3181350</xdr:colOff>
      <xdr:row>0</xdr:row>
      <xdr:rowOff>171450</xdr:rowOff>
    </xdr:from>
    <xdr:ext cx="1865538" cy="566977"/>
    <xdr:pic>
      <xdr:nvPicPr>
        <xdr:cNvPr id="6" name="Imagen 5">
          <a:extLst>
            <a:ext uri="{FF2B5EF4-FFF2-40B4-BE49-F238E27FC236}">
              <a16:creationId xmlns:a16="http://schemas.microsoft.com/office/drawing/2014/main" id="{DD5E7C00-2CEF-4C06-9925-11724FF16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5350" y="171450"/>
          <a:ext cx="1865538" cy="566977"/>
        </a:xfrm>
        <a:prstGeom prst="rect">
          <a:avLst/>
        </a:prstGeom>
      </xdr:spPr>
    </xdr:pic>
    <xdr:clientData/>
  </xdr:oneCellAnchor>
  <xdr:oneCellAnchor>
    <xdr:from>
      <xdr:col>2</xdr:col>
      <xdr:colOff>3181350</xdr:colOff>
      <xdr:row>0</xdr:row>
      <xdr:rowOff>171450</xdr:rowOff>
    </xdr:from>
    <xdr:ext cx="1865538" cy="566977"/>
    <xdr:pic>
      <xdr:nvPicPr>
        <xdr:cNvPr id="2" name="Imagen 1">
          <a:extLst>
            <a:ext uri="{FF2B5EF4-FFF2-40B4-BE49-F238E27FC236}">
              <a16:creationId xmlns:a16="http://schemas.microsoft.com/office/drawing/2014/main" id="{DEB44462-CE7D-2E4B-92BF-D2D98EE84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2350" y="171450"/>
          <a:ext cx="1865538" cy="56697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BBDBF-16CD-4E57-9458-D757A0973D70}">
  <dimension ref="B1:M80"/>
  <sheetViews>
    <sheetView tabSelected="1" workbookViewId="0">
      <selection sqref="A1:XFD1048576"/>
    </sheetView>
  </sheetViews>
  <sheetFormatPr baseColWidth="10" defaultRowHeight="15" x14ac:dyDescent="0.2"/>
  <cols>
    <col min="3" max="3" width="48.33203125" customWidth="1"/>
    <col min="4" max="4" width="28" customWidth="1"/>
    <col min="11" max="11" width="46" bestFit="1" customWidth="1"/>
    <col min="12" max="12" width="12.83203125" bestFit="1" customWidth="1"/>
  </cols>
  <sheetData>
    <row r="1" spans="2:13" x14ac:dyDescent="0.2">
      <c r="B1" s="2" t="s">
        <v>10</v>
      </c>
      <c r="C1" s="3"/>
      <c r="D1" s="4"/>
    </row>
    <row r="2" spans="2:13" x14ac:dyDescent="0.2">
      <c r="B2" s="5" t="s">
        <v>11</v>
      </c>
      <c r="D2" s="6"/>
    </row>
    <row r="3" spans="2:13" x14ac:dyDescent="0.2">
      <c r="B3" s="5"/>
      <c r="D3" s="6"/>
    </row>
    <row r="4" spans="2:13" x14ac:dyDescent="0.2">
      <c r="B4" s="5" t="s">
        <v>125</v>
      </c>
      <c r="D4" s="6"/>
    </row>
    <row r="5" spans="2:13" x14ac:dyDescent="0.2">
      <c r="B5" s="49" t="s">
        <v>9</v>
      </c>
      <c r="C5" s="48"/>
      <c r="D5" s="50"/>
    </row>
    <row r="6" spans="2:13" x14ac:dyDescent="0.2">
      <c r="B6" s="5"/>
      <c r="D6" s="6"/>
    </row>
    <row r="7" spans="2:13" x14ac:dyDescent="0.2">
      <c r="B7" s="5" t="s">
        <v>7</v>
      </c>
      <c r="D7" s="46" t="s">
        <v>8</v>
      </c>
    </row>
    <row r="8" spans="2:13" x14ac:dyDescent="0.2">
      <c r="B8" s="11" t="s">
        <v>3</v>
      </c>
      <c r="C8" s="43"/>
      <c r="D8" s="47" t="s">
        <v>129</v>
      </c>
    </row>
    <row r="9" spans="2:13" x14ac:dyDescent="0.2">
      <c r="B9" s="44" t="s">
        <v>4</v>
      </c>
      <c r="C9" s="44" t="s">
        <v>5</v>
      </c>
      <c r="D9" s="45" t="s">
        <v>6</v>
      </c>
    </row>
    <row r="10" spans="2:13" ht="18" customHeight="1" thickBot="1" x14ac:dyDescent="0.25">
      <c r="B10" s="12" t="s">
        <v>12</v>
      </c>
      <c r="C10" s="12" t="s">
        <v>13</v>
      </c>
      <c r="D10" s="13">
        <f>D11+D12+D13+D24+D33+D42</f>
        <v>37907215.660000004</v>
      </c>
    </row>
    <row r="11" spans="2:13" ht="18" customHeight="1" thickBot="1" x14ac:dyDescent="0.25">
      <c r="B11" s="14" t="s">
        <v>14</v>
      </c>
      <c r="C11" s="14" t="s">
        <v>15</v>
      </c>
      <c r="D11" s="16">
        <v>2644762.41</v>
      </c>
    </row>
    <row r="12" spans="2:13" ht="18" customHeight="1" thickBot="1" x14ac:dyDescent="0.25">
      <c r="B12" s="14" t="s">
        <v>16</v>
      </c>
      <c r="C12" s="14" t="s">
        <v>17</v>
      </c>
      <c r="D12" s="16">
        <v>4934504.24</v>
      </c>
    </row>
    <row r="13" spans="2:13" ht="18" customHeight="1" thickBot="1" x14ac:dyDescent="0.25">
      <c r="B13" s="14" t="s">
        <v>18</v>
      </c>
      <c r="C13" s="14" t="s">
        <v>19</v>
      </c>
      <c r="D13" s="17">
        <f>D14+D15+D16+D17+D18+D19+D20+D21+D22+D23</f>
        <v>28384609.040000007</v>
      </c>
    </row>
    <row r="14" spans="2:13" ht="18" customHeight="1" x14ac:dyDescent="0.2">
      <c r="B14" s="14"/>
      <c r="C14" s="18" t="s">
        <v>20</v>
      </c>
      <c r="D14" s="20">
        <f>11509165.76+3143389.93+11985403.74</f>
        <v>26637959.43</v>
      </c>
    </row>
    <row r="15" spans="2:13" ht="18" customHeight="1" x14ac:dyDescent="0.2">
      <c r="B15" s="18"/>
      <c r="C15" s="21" t="s">
        <v>21</v>
      </c>
      <c r="D15" s="19">
        <f>206442.7+118596.55+767230.52</f>
        <v>1092269.77</v>
      </c>
    </row>
    <row r="16" spans="2:13" ht="18" customHeight="1" x14ac:dyDescent="0.2">
      <c r="B16" s="18"/>
      <c r="C16" s="18" t="s">
        <v>22</v>
      </c>
      <c r="D16" s="22">
        <f>21112.48+104961.84+283046.12</f>
        <v>409120.44</v>
      </c>
      <c r="K16" s="48"/>
      <c r="L16" s="48"/>
      <c r="M16" s="48"/>
    </row>
    <row r="17" spans="2:13" ht="18" customHeight="1" x14ac:dyDescent="0.2">
      <c r="B17" s="18"/>
      <c r="C17" s="18" t="s">
        <v>23</v>
      </c>
      <c r="D17" s="22">
        <f>412692.01+200346.85+1126638.26</f>
        <v>1739677.12</v>
      </c>
    </row>
    <row r="18" spans="2:13" ht="18" customHeight="1" x14ac:dyDescent="0.2">
      <c r="B18" s="18"/>
      <c r="C18" s="18" t="s">
        <v>24</v>
      </c>
      <c r="D18" s="22">
        <f>64546.94+46472.91+446177.24</f>
        <v>557197.09</v>
      </c>
      <c r="M18" s="1"/>
    </row>
    <row r="19" spans="2:13" ht="18" customHeight="1" x14ac:dyDescent="0.2">
      <c r="B19" s="18"/>
      <c r="C19" s="18" t="s">
        <v>25</v>
      </c>
      <c r="D19" s="22">
        <f>5600.76+27328.45</f>
        <v>32929.21</v>
      </c>
    </row>
    <row r="20" spans="2:13" ht="18" customHeight="1" x14ac:dyDescent="0.2">
      <c r="B20" s="18"/>
      <c r="C20" s="18" t="s">
        <v>26</v>
      </c>
      <c r="D20" s="22">
        <f>161961.61+16279.45+853790.38</f>
        <v>1032031.44</v>
      </c>
      <c r="K20" s="7"/>
      <c r="L20" s="7"/>
      <c r="M20" s="8"/>
    </row>
    <row r="21" spans="2:13" ht="18" customHeight="1" x14ac:dyDescent="0.2">
      <c r="B21" s="18"/>
      <c r="C21" s="18" t="s">
        <v>27</v>
      </c>
      <c r="D21" s="22">
        <f>15183.25+1168.81+107547.47</f>
        <v>123899.53</v>
      </c>
    </row>
    <row r="22" spans="2:13" ht="18" customHeight="1" x14ac:dyDescent="0.2">
      <c r="B22" s="18"/>
      <c r="C22" s="23" t="s">
        <v>28</v>
      </c>
      <c r="D22" s="22">
        <f>102.67+3+525.4</f>
        <v>631.06999999999994</v>
      </c>
    </row>
    <row r="23" spans="2:13" ht="18" customHeight="1" thickBot="1" x14ac:dyDescent="0.25">
      <c r="B23" s="14" t="s">
        <v>29</v>
      </c>
      <c r="C23" s="14" t="s">
        <v>30</v>
      </c>
      <c r="D23" s="24">
        <v>-3241106.06</v>
      </c>
    </row>
    <row r="24" spans="2:13" ht="18" customHeight="1" thickBot="1" x14ac:dyDescent="0.25">
      <c r="B24" s="14" t="s">
        <v>31</v>
      </c>
      <c r="C24" s="14" t="s">
        <v>32</v>
      </c>
      <c r="D24" s="25">
        <f>D25+D26+D27+D28+D29+D30</f>
        <v>680930.33</v>
      </c>
    </row>
    <row r="25" spans="2:13" ht="18" customHeight="1" thickBot="1" x14ac:dyDescent="0.25">
      <c r="B25" s="18" t="s">
        <v>33</v>
      </c>
      <c r="C25" s="18" t="s">
        <v>34</v>
      </c>
      <c r="D25" s="26">
        <v>88633.34</v>
      </c>
    </row>
    <row r="26" spans="2:13" ht="18" customHeight="1" thickBot="1" x14ac:dyDescent="0.25">
      <c r="B26" s="18" t="s">
        <v>35</v>
      </c>
      <c r="C26" s="18" t="s">
        <v>36</v>
      </c>
      <c r="D26" s="26">
        <v>345874.11</v>
      </c>
    </row>
    <row r="27" spans="2:13" ht="18" customHeight="1" thickBot="1" x14ac:dyDescent="0.25">
      <c r="B27" s="18" t="s">
        <v>37</v>
      </c>
      <c r="C27" s="18" t="s">
        <v>38</v>
      </c>
      <c r="D27" s="26">
        <v>95964.71</v>
      </c>
    </row>
    <row r="28" spans="2:13" ht="18" customHeight="1" thickBot="1" x14ac:dyDescent="0.25">
      <c r="B28" s="18" t="s">
        <v>39</v>
      </c>
      <c r="C28" s="18" t="s">
        <v>40</v>
      </c>
      <c r="D28" s="26">
        <v>189108.02</v>
      </c>
    </row>
    <row r="29" spans="2:13" ht="18" customHeight="1" thickBot="1" x14ac:dyDescent="0.25">
      <c r="B29" s="18" t="s">
        <v>41</v>
      </c>
      <c r="C29" s="18" t="s">
        <v>42</v>
      </c>
      <c r="D29" s="26">
        <v>241317.52</v>
      </c>
    </row>
    <row r="30" spans="2:13" ht="18" customHeight="1" thickBot="1" x14ac:dyDescent="0.25">
      <c r="B30" s="14" t="s">
        <v>43</v>
      </c>
      <c r="C30" s="14" t="s">
        <v>44</v>
      </c>
      <c r="D30" s="27">
        <f>SUM(D31:D32)</f>
        <v>-279967.37</v>
      </c>
    </row>
    <row r="31" spans="2:13" ht="18" customHeight="1" thickBot="1" x14ac:dyDescent="0.25">
      <c r="B31" s="14" t="s">
        <v>45</v>
      </c>
      <c r="C31" s="14" t="s">
        <v>46</v>
      </c>
      <c r="D31" s="27">
        <v>-193817.42</v>
      </c>
    </row>
    <row r="32" spans="2:13" ht="18" customHeight="1" thickBot="1" x14ac:dyDescent="0.25">
      <c r="B32" s="14" t="s">
        <v>47</v>
      </c>
      <c r="C32" s="14" t="s">
        <v>48</v>
      </c>
      <c r="D32" s="27">
        <v>-86149.95</v>
      </c>
    </row>
    <row r="33" spans="2:4" ht="18" customHeight="1" x14ac:dyDescent="0.2">
      <c r="B33" s="14" t="s">
        <v>49</v>
      </c>
      <c r="C33" s="14" t="s">
        <v>50</v>
      </c>
      <c r="D33" s="15">
        <f>SUM(D34:D41)</f>
        <v>438872.86999999988</v>
      </c>
    </row>
    <row r="34" spans="2:4" ht="18" customHeight="1" x14ac:dyDescent="0.2">
      <c r="B34" s="18" t="s">
        <v>51</v>
      </c>
      <c r="C34" s="18" t="s">
        <v>52</v>
      </c>
      <c r="D34" s="20">
        <v>173309.45</v>
      </c>
    </row>
    <row r="35" spans="2:4" ht="18" customHeight="1" x14ac:dyDescent="0.2">
      <c r="B35" s="18" t="s">
        <v>53</v>
      </c>
      <c r="C35" s="18" t="s">
        <v>54</v>
      </c>
      <c r="D35" s="20">
        <v>2005664.36</v>
      </c>
    </row>
    <row r="36" spans="2:4" ht="18" customHeight="1" x14ac:dyDescent="0.2">
      <c r="B36" s="18" t="s">
        <v>55</v>
      </c>
      <c r="C36" s="18" t="s">
        <v>56</v>
      </c>
      <c r="D36" s="20">
        <v>0</v>
      </c>
    </row>
    <row r="37" spans="2:4" ht="18" customHeight="1" x14ac:dyDescent="0.2">
      <c r="B37" s="18" t="s">
        <v>57</v>
      </c>
      <c r="C37" s="18" t="s">
        <v>58</v>
      </c>
      <c r="D37" s="20">
        <v>239725.63</v>
      </c>
    </row>
    <row r="38" spans="2:4" ht="18" customHeight="1" x14ac:dyDescent="0.2">
      <c r="B38" s="18" t="s">
        <v>59</v>
      </c>
      <c r="C38" s="18" t="s">
        <v>60</v>
      </c>
      <c r="D38" s="20">
        <v>67851.759999999995</v>
      </c>
    </row>
    <row r="39" spans="2:4" ht="18" customHeight="1" x14ac:dyDescent="0.2">
      <c r="B39" s="18" t="s">
        <v>61</v>
      </c>
      <c r="C39" s="18" t="s">
        <v>62</v>
      </c>
      <c r="D39" s="20">
        <v>0</v>
      </c>
    </row>
    <row r="40" spans="2:4" ht="18" customHeight="1" x14ac:dyDescent="0.2">
      <c r="B40" s="18" t="s">
        <v>63</v>
      </c>
      <c r="C40" s="18" t="s">
        <v>64</v>
      </c>
      <c r="D40" s="20">
        <v>36491.74</v>
      </c>
    </row>
    <row r="41" spans="2:4" ht="18" customHeight="1" thickBot="1" x14ac:dyDescent="0.25">
      <c r="B41" s="14" t="s">
        <v>65</v>
      </c>
      <c r="C41" s="14" t="s">
        <v>66</v>
      </c>
      <c r="D41" s="28">
        <v>-2084170.07</v>
      </c>
    </row>
    <row r="42" spans="2:4" ht="18" customHeight="1" thickBot="1" x14ac:dyDescent="0.25">
      <c r="B42" s="14" t="s">
        <v>67</v>
      </c>
      <c r="C42" s="14" t="s">
        <v>68</v>
      </c>
      <c r="D42" s="25">
        <f>SUM(D43:D48)</f>
        <v>823536.77</v>
      </c>
    </row>
    <row r="43" spans="2:4" ht="18" customHeight="1" x14ac:dyDescent="0.2">
      <c r="B43" s="18" t="s">
        <v>69</v>
      </c>
      <c r="C43" s="18" t="s">
        <v>70</v>
      </c>
      <c r="D43" s="20">
        <v>267568.48</v>
      </c>
    </row>
    <row r="44" spans="2:4" ht="18" customHeight="1" x14ac:dyDescent="0.2">
      <c r="B44" s="18" t="s">
        <v>71</v>
      </c>
      <c r="C44" s="18" t="s">
        <v>72</v>
      </c>
      <c r="D44" s="20">
        <v>33003.449999999997</v>
      </c>
    </row>
    <row r="45" spans="2:4" ht="18" customHeight="1" x14ac:dyDescent="0.2">
      <c r="B45" s="18" t="s">
        <v>73</v>
      </c>
      <c r="C45" s="18" t="s">
        <v>74</v>
      </c>
      <c r="D45" s="20">
        <v>464942.21</v>
      </c>
    </row>
    <row r="46" spans="2:4" ht="18" customHeight="1" x14ac:dyDescent="0.2">
      <c r="B46" s="18" t="s">
        <v>75</v>
      </c>
      <c r="C46" s="18" t="s">
        <v>76</v>
      </c>
      <c r="D46" s="20">
        <v>42512.45</v>
      </c>
    </row>
    <row r="47" spans="2:4" ht="18" customHeight="1" x14ac:dyDescent="0.2">
      <c r="B47" s="18" t="s">
        <v>77</v>
      </c>
      <c r="C47" s="18" t="s">
        <v>64</v>
      </c>
      <c r="D47" s="20">
        <v>15765.3</v>
      </c>
    </row>
    <row r="48" spans="2:4" ht="18" customHeight="1" x14ac:dyDescent="0.2">
      <c r="B48" s="14" t="s">
        <v>78</v>
      </c>
      <c r="C48" s="14" t="s">
        <v>79</v>
      </c>
      <c r="D48" s="28">
        <v>-255.12</v>
      </c>
    </row>
    <row r="49" spans="2:4" ht="18" customHeight="1" x14ac:dyDescent="0.2">
      <c r="B49" s="29" t="s">
        <v>80</v>
      </c>
      <c r="C49" s="29" t="s">
        <v>81</v>
      </c>
      <c r="D49" s="30">
        <f>+D50+D54+D61+D63</f>
        <v>29125120.5</v>
      </c>
    </row>
    <row r="50" spans="2:4" ht="18" customHeight="1" x14ac:dyDescent="0.2">
      <c r="B50" s="14" t="s">
        <v>82</v>
      </c>
      <c r="C50" s="14" t="s">
        <v>83</v>
      </c>
      <c r="D50" s="30">
        <f>SUM(D51:D53)</f>
        <v>23112358.68</v>
      </c>
    </row>
    <row r="51" spans="2:4" ht="18" customHeight="1" x14ac:dyDescent="0.2">
      <c r="B51" s="18" t="s">
        <v>84</v>
      </c>
      <c r="C51" s="18" t="s">
        <v>85</v>
      </c>
      <c r="D51" s="20">
        <v>11259224.789999999</v>
      </c>
    </row>
    <row r="52" spans="2:4" ht="18" customHeight="1" x14ac:dyDescent="0.2">
      <c r="B52" s="18" t="s">
        <v>86</v>
      </c>
      <c r="C52" s="18" t="s">
        <v>87</v>
      </c>
      <c r="D52" s="20">
        <v>11834913.279999999</v>
      </c>
    </row>
    <row r="53" spans="2:4" ht="18" customHeight="1" x14ac:dyDescent="0.2">
      <c r="B53" s="31" t="s">
        <v>88</v>
      </c>
      <c r="C53" s="31" t="s">
        <v>89</v>
      </c>
      <c r="D53" s="19">
        <v>18220.61</v>
      </c>
    </row>
    <row r="54" spans="2:4" ht="18" customHeight="1" x14ac:dyDescent="0.2">
      <c r="B54" s="12" t="s">
        <v>90</v>
      </c>
      <c r="C54" s="12" t="s">
        <v>91</v>
      </c>
      <c r="D54" s="32">
        <f>SUM(D55:D60)</f>
        <v>973083.05</v>
      </c>
    </row>
    <row r="55" spans="2:4" ht="18" customHeight="1" x14ac:dyDescent="0.2">
      <c r="B55" s="18" t="s">
        <v>92</v>
      </c>
      <c r="C55" s="18" t="s">
        <v>93</v>
      </c>
      <c r="D55" s="20">
        <v>261535.43</v>
      </c>
    </row>
    <row r="56" spans="2:4" ht="18" customHeight="1" x14ac:dyDescent="0.2">
      <c r="B56" s="18" t="s">
        <v>94</v>
      </c>
      <c r="C56" s="18" t="s">
        <v>95</v>
      </c>
      <c r="D56" s="20">
        <v>449280.46</v>
      </c>
    </row>
    <row r="57" spans="2:4" ht="18" customHeight="1" x14ac:dyDescent="0.2">
      <c r="B57" s="18" t="s">
        <v>96</v>
      </c>
      <c r="C57" s="18" t="s">
        <v>97</v>
      </c>
      <c r="D57" s="20">
        <v>14381.03</v>
      </c>
    </row>
    <row r="58" spans="2:4" ht="18" customHeight="1" x14ac:dyDescent="0.2">
      <c r="B58" s="18" t="s">
        <v>98</v>
      </c>
      <c r="C58" s="18" t="s">
        <v>99</v>
      </c>
      <c r="D58" s="20">
        <v>66892.62</v>
      </c>
    </row>
    <row r="59" spans="2:4" ht="18" customHeight="1" x14ac:dyDescent="0.2">
      <c r="B59" s="18" t="s">
        <v>127</v>
      </c>
      <c r="C59" s="18" t="s">
        <v>128</v>
      </c>
      <c r="D59" s="20">
        <v>1504.36</v>
      </c>
    </row>
    <row r="60" spans="2:4" ht="18" customHeight="1" x14ac:dyDescent="0.2">
      <c r="B60" s="18" t="s">
        <v>100</v>
      </c>
      <c r="C60" s="18" t="s">
        <v>101</v>
      </c>
      <c r="D60" s="20">
        <v>179489.15</v>
      </c>
    </row>
    <row r="61" spans="2:4" ht="18" customHeight="1" x14ac:dyDescent="0.2">
      <c r="B61" s="14" t="s">
        <v>102</v>
      </c>
      <c r="C61" s="14" t="s">
        <v>103</v>
      </c>
      <c r="D61" s="30">
        <f>SUM(D62:D62)</f>
        <v>4993805.46</v>
      </c>
    </row>
    <row r="62" spans="2:4" ht="18" customHeight="1" x14ac:dyDescent="0.2">
      <c r="B62" s="18" t="s">
        <v>104</v>
      </c>
      <c r="C62" s="18" t="s">
        <v>105</v>
      </c>
      <c r="D62" s="20">
        <v>4993805.46</v>
      </c>
    </row>
    <row r="63" spans="2:4" ht="18" customHeight="1" x14ac:dyDescent="0.2">
      <c r="B63" s="14" t="s">
        <v>106</v>
      </c>
      <c r="C63" s="14" t="s">
        <v>107</v>
      </c>
      <c r="D63" s="33">
        <f>SUM(D64)</f>
        <v>45873.31</v>
      </c>
    </row>
    <row r="64" spans="2:4" ht="18" customHeight="1" x14ac:dyDescent="0.2">
      <c r="B64" s="18" t="s">
        <v>108</v>
      </c>
      <c r="C64" s="18" t="s">
        <v>64</v>
      </c>
      <c r="D64" s="34">
        <v>45873.31</v>
      </c>
    </row>
    <row r="65" spans="2:5" ht="18" customHeight="1" x14ac:dyDescent="0.2">
      <c r="B65" s="29" t="s">
        <v>109</v>
      </c>
      <c r="C65" s="29" t="s">
        <v>110</v>
      </c>
      <c r="D65" s="30">
        <f>+D66+D68+D69+D70</f>
        <v>8782095.1600000001</v>
      </c>
    </row>
    <row r="66" spans="2:5" ht="18" customHeight="1" x14ac:dyDescent="0.2">
      <c r="B66" s="14" t="s">
        <v>111</v>
      </c>
      <c r="C66" s="14" t="s">
        <v>112</v>
      </c>
      <c r="D66" s="30">
        <f>D67</f>
        <v>1242158.1000000001</v>
      </c>
    </row>
    <row r="67" spans="2:5" ht="18" customHeight="1" x14ac:dyDescent="0.2">
      <c r="B67" s="18" t="s">
        <v>113</v>
      </c>
      <c r="C67" s="18" t="s">
        <v>114</v>
      </c>
      <c r="D67" s="20">
        <v>1242158.1000000001</v>
      </c>
    </row>
    <row r="68" spans="2:5" ht="18" customHeight="1" x14ac:dyDescent="0.2">
      <c r="B68" s="14" t="s">
        <v>115</v>
      </c>
      <c r="C68" s="14" t="s">
        <v>116</v>
      </c>
      <c r="D68" s="30">
        <v>7287098.29</v>
      </c>
    </row>
    <row r="69" spans="2:5" ht="18" customHeight="1" x14ac:dyDescent="0.2">
      <c r="B69" s="14" t="s">
        <v>117</v>
      </c>
      <c r="C69" s="14" t="s">
        <v>118</v>
      </c>
      <c r="D69" s="30">
        <v>170836.04</v>
      </c>
    </row>
    <row r="70" spans="2:5" ht="18" customHeight="1" x14ac:dyDescent="0.2">
      <c r="B70" s="14" t="s">
        <v>119</v>
      </c>
      <c r="C70" s="14" t="s">
        <v>120</v>
      </c>
      <c r="D70" s="30">
        <f>D71</f>
        <v>82002.73</v>
      </c>
    </row>
    <row r="71" spans="2:5" ht="18" customHeight="1" x14ac:dyDescent="0.2">
      <c r="B71" s="18" t="s">
        <v>121</v>
      </c>
      <c r="C71" s="18" t="s">
        <v>122</v>
      </c>
      <c r="D71" s="20">
        <v>82002.73</v>
      </c>
    </row>
    <row r="72" spans="2:5" ht="18" customHeight="1" x14ac:dyDescent="0.2">
      <c r="B72" s="31"/>
      <c r="C72" s="35" t="s">
        <v>123</v>
      </c>
      <c r="D72" s="36">
        <f>+D10</f>
        <v>37907215.660000004</v>
      </c>
    </row>
    <row r="73" spans="2:5" ht="18" customHeight="1" x14ac:dyDescent="0.2">
      <c r="B73" s="37"/>
      <c r="C73" s="38" t="s">
        <v>124</v>
      </c>
      <c r="D73" s="39">
        <f>+D65+D49</f>
        <v>37907215.659999996</v>
      </c>
    </row>
    <row r="74" spans="2:5" ht="18" customHeight="1" x14ac:dyDescent="0.2">
      <c r="B74" s="40"/>
      <c r="C74" s="40"/>
      <c r="D74" s="41"/>
    </row>
    <row r="75" spans="2:5" ht="15" customHeight="1" x14ac:dyDescent="0.2">
      <c r="B75" t="s">
        <v>1</v>
      </c>
      <c r="D75" s="9" t="s">
        <v>0</v>
      </c>
      <c r="E75" s="9"/>
    </row>
    <row r="76" spans="2:5" ht="15" customHeight="1" x14ac:dyDescent="0.2">
      <c r="B76" t="s">
        <v>2</v>
      </c>
      <c r="D76" s="9" t="s">
        <v>126</v>
      </c>
      <c r="E76" s="10"/>
    </row>
    <row r="77" spans="2:5" ht="18" customHeight="1" x14ac:dyDescent="0.2">
      <c r="B77" s="40"/>
      <c r="C77" s="40"/>
      <c r="D77" s="41"/>
    </row>
    <row r="78" spans="2:5" ht="18" customHeight="1" x14ac:dyDescent="0.2">
      <c r="B78" s="40"/>
      <c r="C78" s="40"/>
      <c r="D78" s="41"/>
    </row>
    <row r="79" spans="2:5" ht="18" customHeight="1" x14ac:dyDescent="0.2">
      <c r="B79" s="40"/>
      <c r="C79" s="42"/>
      <c r="D79" s="41"/>
    </row>
    <row r="80" spans="2:5" ht="18" customHeight="1" x14ac:dyDescent="0.2">
      <c r="B80" s="40"/>
      <c r="C80" s="42"/>
      <c r="D80" s="41"/>
    </row>
  </sheetData>
  <mergeCells count="2">
    <mergeCell ref="K16:M16"/>
    <mergeCell ref="B5:D5"/>
  </mergeCells>
  <pageMargins left="0.7" right="0.7" top="0.75" bottom="0.75" header="0.3" footer="0.3"/>
  <headerFooter>
    <oddFooter>&amp;L_x000D_&amp;1#&amp;"Arial"&amp;7&amp;K000000 ***Este documento está clasificado como PUBLICO por TELEFÓNICA.
***This document is classified as PUBLIC by TELEFÓNICA.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CONTADORA</dc:creator>
  <cp:lastModifiedBy>Ricky</cp:lastModifiedBy>
  <dcterms:created xsi:type="dcterms:W3CDTF">2022-02-24T19:26:11Z</dcterms:created>
  <dcterms:modified xsi:type="dcterms:W3CDTF">2024-01-26T03:36:26Z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65bd4d2-aa7c-445f-9ef8-222ebb1d2b43_Enabled">
    <vt:lpwstr>true</vt:lpwstr>
  </property>
  <property fmtid="{D5CDD505-2E9C-101B-9397-08002B2CF9AE}" pid="3" name="MSIP_Label_e65bd4d2-aa7c-445f-9ef8-222ebb1d2b43_SetDate">
    <vt:lpwstr>2023-06-01T03:21:26Z</vt:lpwstr>
  </property>
  <property fmtid="{D5CDD505-2E9C-101B-9397-08002B2CF9AE}" pid="4" name="MSIP_Label_e65bd4d2-aa7c-445f-9ef8-222ebb1d2b43_Method">
    <vt:lpwstr>Privileged</vt:lpwstr>
  </property>
  <property fmtid="{D5CDD505-2E9C-101B-9397-08002B2CF9AE}" pid="5" name="MSIP_Label_e65bd4d2-aa7c-445f-9ef8-222ebb1d2b43_Name">
    <vt:lpwstr>e65bd4d2-aa7c-445f-9ef8-222ebb1d2b43</vt:lpwstr>
  </property>
  <property fmtid="{D5CDD505-2E9C-101B-9397-08002B2CF9AE}" pid="6" name="MSIP_Label_e65bd4d2-aa7c-445f-9ef8-222ebb1d2b43_SiteId">
    <vt:lpwstr>9744600e-3e04-492e-baa1-25ec245c6f10</vt:lpwstr>
  </property>
  <property fmtid="{D5CDD505-2E9C-101B-9397-08002B2CF9AE}" pid="7" name="MSIP_Label_e65bd4d2-aa7c-445f-9ef8-222ebb1d2b43_ActionId">
    <vt:lpwstr>3ee196f7-c185-4eb9-9c5a-1c0993e61ecb</vt:lpwstr>
  </property>
  <property fmtid="{D5CDD505-2E9C-101B-9397-08002B2CF9AE}" pid="8" name="MSIP_Label_e65bd4d2-aa7c-445f-9ef8-222ebb1d2b43_ContentBits">
    <vt:lpwstr>2</vt:lpwstr>
  </property>
</Properties>
</file>